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05" windowWidth="15180" windowHeight="8070"/>
  </bookViews>
  <sheets>
    <sheet name="totals " sheetId="1" r:id="rId1"/>
  </sheets>
  <definedNames>
    <definedName name="_xlnm.Print_Titles" localSheetId="0">'totals '!$A:$A</definedName>
  </definedNames>
  <calcPr calcId="145621" fullCalcOnLoad="1"/>
</workbook>
</file>

<file path=xl/calcChain.xml><?xml version="1.0" encoding="utf-8"?>
<calcChain xmlns="http://schemas.openxmlformats.org/spreadsheetml/2006/main">
  <c r="N12" i="1" l="1"/>
  <c r="N15" i="1"/>
  <c r="N20" i="1"/>
  <c r="N37" i="1"/>
  <c r="N36" i="1"/>
  <c r="N34" i="1"/>
  <c r="C33" i="1"/>
  <c r="D33" i="1"/>
  <c r="E33" i="1"/>
  <c r="E43" i="1" s="1"/>
  <c r="F33" i="1"/>
  <c r="G33" i="1"/>
  <c r="H33" i="1"/>
  <c r="I33" i="1"/>
  <c r="J33" i="1"/>
  <c r="J43" i="1" s="1"/>
  <c r="K33" i="1"/>
  <c r="K43" i="1" s="1"/>
  <c r="L33" i="1"/>
  <c r="M33" i="1"/>
  <c r="M39" i="1" s="1"/>
  <c r="M40" i="1" s="1"/>
  <c r="B33" i="1"/>
  <c r="B39" i="1" s="1"/>
  <c r="B28" i="1"/>
  <c r="N16" i="1"/>
  <c r="B7" i="1"/>
  <c r="B6" i="1" s="1"/>
  <c r="C7" i="1"/>
  <c r="C6" i="1"/>
  <c r="C24" i="1" s="1"/>
  <c r="C28" i="1"/>
  <c r="D7" i="1"/>
  <c r="D6" i="1" s="1"/>
  <c r="D28" i="1"/>
  <c r="D39" i="1" s="1"/>
  <c r="D40" i="1" s="1"/>
  <c r="E7" i="1"/>
  <c r="E6" i="1" s="1"/>
  <c r="E28" i="1"/>
  <c r="E39" i="1" s="1"/>
  <c r="E40" i="1" s="1"/>
  <c r="F7" i="1"/>
  <c r="F6" i="1" s="1"/>
  <c r="F28" i="1"/>
  <c r="G7" i="1"/>
  <c r="G6" i="1" s="1"/>
  <c r="G28" i="1"/>
  <c r="H7" i="1"/>
  <c r="H6" i="1"/>
  <c r="H24" i="1" s="1"/>
  <c r="H28" i="1"/>
  <c r="I7" i="1"/>
  <c r="I6" i="1" s="1"/>
  <c r="I28" i="1"/>
  <c r="J7" i="1"/>
  <c r="J6" i="1" s="1"/>
  <c r="J28" i="1"/>
  <c r="J39" i="1" s="1"/>
  <c r="J40" i="1" s="1"/>
  <c r="K7" i="1"/>
  <c r="K6" i="1" s="1"/>
  <c r="K28" i="1"/>
  <c r="L7" i="1"/>
  <c r="L6" i="1"/>
  <c r="L22" i="1" s="1"/>
  <c r="L23" i="1" s="1"/>
  <c r="L28" i="1"/>
  <c r="L39" i="1" s="1"/>
  <c r="L40" i="1" s="1"/>
  <c r="M7" i="1"/>
  <c r="M6" i="1"/>
  <c r="M24" i="1" s="1"/>
  <c r="M42" i="1"/>
  <c r="M28" i="1"/>
  <c r="B17" i="1"/>
  <c r="B13" i="1"/>
  <c r="C17" i="1"/>
  <c r="C13" i="1" s="1"/>
  <c r="D17" i="1"/>
  <c r="D13" i="1"/>
  <c r="E17" i="1"/>
  <c r="E13" i="1"/>
  <c r="F17" i="1"/>
  <c r="F13" i="1" s="1"/>
  <c r="G17" i="1"/>
  <c r="G13" i="1" s="1"/>
  <c r="H17" i="1"/>
  <c r="H13" i="1"/>
  <c r="H43" i="1" s="1"/>
  <c r="I17" i="1"/>
  <c r="I13" i="1"/>
  <c r="J17" i="1"/>
  <c r="J13" i="1"/>
  <c r="K17" i="1"/>
  <c r="K13" i="1"/>
  <c r="L17" i="1"/>
  <c r="L13" i="1"/>
  <c r="L43" i="1"/>
  <c r="M17" i="1"/>
  <c r="M13" i="1"/>
  <c r="K39" i="1"/>
  <c r="K40" i="1" s="1"/>
  <c r="H39" i="1"/>
  <c r="H40" i="1" s="1"/>
  <c r="I39" i="1"/>
  <c r="I40" i="1"/>
  <c r="N8" i="1"/>
  <c r="N9" i="1"/>
  <c r="N10" i="1"/>
  <c r="N11" i="1"/>
  <c r="N14" i="1"/>
  <c r="N18" i="1"/>
  <c r="N19" i="1"/>
  <c r="N29" i="1"/>
  <c r="N30" i="1"/>
  <c r="N31" i="1"/>
  <c r="N32" i="1"/>
  <c r="N35" i="1"/>
  <c r="I43" i="1"/>
  <c r="C42" i="1"/>
  <c r="M43" i="1"/>
  <c r="M44" i="1" l="1"/>
  <c r="M45" i="1" s="1"/>
  <c r="M25" i="1"/>
  <c r="M46" i="1"/>
  <c r="M47" i="1" s="1"/>
  <c r="M22" i="1"/>
  <c r="M23" i="1" s="1"/>
  <c r="L42" i="1"/>
  <c r="L24" i="1"/>
  <c r="L25" i="1" s="1"/>
  <c r="K24" i="1"/>
  <c r="K25" i="1" s="1"/>
  <c r="K22" i="1"/>
  <c r="K23" i="1" s="1"/>
  <c r="K42" i="1"/>
  <c r="J42" i="1"/>
  <c r="J46" i="1" s="1"/>
  <c r="J47" i="1" s="1"/>
  <c r="J22" i="1"/>
  <c r="J23" i="1" s="1"/>
  <c r="J24" i="1"/>
  <c r="J25" i="1" s="1"/>
  <c r="I42" i="1"/>
  <c r="I44" i="1" s="1"/>
  <c r="I45" i="1" s="1"/>
  <c r="I22" i="1"/>
  <c r="I23" i="1" s="1"/>
  <c r="I24" i="1"/>
  <c r="I25" i="1" s="1"/>
  <c r="H25" i="1"/>
  <c r="H42" i="1"/>
  <c r="H44" i="1" s="1"/>
  <c r="H45" i="1" s="1"/>
  <c r="H22" i="1"/>
  <c r="H23" i="1" s="1"/>
  <c r="G39" i="1"/>
  <c r="G40" i="1" s="1"/>
  <c r="N33" i="1"/>
  <c r="G43" i="1"/>
  <c r="G22" i="1"/>
  <c r="G23" i="1" s="1"/>
  <c r="G24" i="1"/>
  <c r="G25" i="1" s="1"/>
  <c r="G42" i="1"/>
  <c r="F39" i="1"/>
  <c r="F40" i="1" s="1"/>
  <c r="F43" i="1"/>
  <c r="F24" i="1"/>
  <c r="F25" i="1" s="1"/>
  <c r="F22" i="1"/>
  <c r="F23" i="1" s="1"/>
  <c r="F42" i="1"/>
  <c r="E24" i="1"/>
  <c r="E25" i="1" s="1"/>
  <c r="E22" i="1"/>
  <c r="E23" i="1" s="1"/>
  <c r="E42" i="1"/>
  <c r="D43" i="1"/>
  <c r="D42" i="1"/>
  <c r="D22" i="1"/>
  <c r="D23" i="1" s="1"/>
  <c r="D24" i="1"/>
  <c r="D25" i="1" s="1"/>
  <c r="C39" i="1"/>
  <c r="C40" i="1" s="1"/>
  <c r="C43" i="1"/>
  <c r="C44" i="1" s="1"/>
  <c r="C45" i="1" s="1"/>
  <c r="N28" i="1"/>
  <c r="N17" i="1"/>
  <c r="C25" i="1"/>
  <c r="C22" i="1"/>
  <c r="C23" i="1" s="1"/>
  <c r="B43" i="1"/>
  <c r="B40" i="1"/>
  <c r="N13" i="1"/>
  <c r="B24" i="1"/>
  <c r="B42" i="1"/>
  <c r="B22" i="1"/>
  <c r="N6" i="1"/>
  <c r="N7" i="1"/>
  <c r="L44" i="1" l="1"/>
  <c r="L45" i="1" s="1"/>
  <c r="L46" i="1"/>
  <c r="L47" i="1" s="1"/>
  <c r="K44" i="1"/>
  <c r="K45" i="1" s="1"/>
  <c r="K46" i="1"/>
  <c r="K47" i="1" s="1"/>
  <c r="J44" i="1"/>
  <c r="J45" i="1" s="1"/>
  <c r="I46" i="1"/>
  <c r="I47" i="1" s="1"/>
  <c r="H46" i="1"/>
  <c r="H47" i="1" s="1"/>
  <c r="G46" i="1"/>
  <c r="G47" i="1" s="1"/>
  <c r="G44" i="1"/>
  <c r="G45" i="1" s="1"/>
  <c r="F44" i="1"/>
  <c r="F45" i="1" s="1"/>
  <c r="F46" i="1"/>
  <c r="F47" i="1" s="1"/>
  <c r="E44" i="1"/>
  <c r="E45" i="1" s="1"/>
  <c r="E46" i="1"/>
  <c r="E47" i="1" s="1"/>
  <c r="D46" i="1"/>
  <c r="D47" i="1" s="1"/>
  <c r="D44" i="1"/>
  <c r="D45" i="1" s="1"/>
  <c r="C46" i="1"/>
  <c r="C47" i="1" s="1"/>
  <c r="N43" i="1"/>
  <c r="N39" i="1"/>
  <c r="N40" i="1" s="1"/>
  <c r="B44" i="1"/>
  <c r="B46" i="1"/>
  <c r="B47" i="1" s="1"/>
  <c r="N42" i="1"/>
  <c r="N24" i="1"/>
  <c r="N25" i="1" s="1"/>
  <c r="B25" i="1"/>
  <c r="B23" i="1"/>
  <c r="N22" i="1"/>
  <c r="N23" i="1" s="1"/>
  <c r="N46" i="1" l="1"/>
  <c r="N47" i="1" s="1"/>
  <c r="N44" i="1"/>
  <c r="N45" i="1" s="1"/>
  <c r="B45" i="1"/>
</calcChain>
</file>

<file path=xl/sharedStrings.xml><?xml version="1.0" encoding="utf-8"?>
<sst xmlns="http://schemas.openxmlformats.org/spreadsheetml/2006/main" count="61" uniqueCount="59">
  <si>
    <t>Republic of Lebanon</t>
  </si>
  <si>
    <t>Ministry of Finance</t>
  </si>
  <si>
    <t>(in Millions of LL)</t>
  </si>
  <si>
    <t>Jan</t>
  </si>
  <si>
    <t>Feb</t>
  </si>
  <si>
    <t>Mar</t>
  </si>
  <si>
    <t>Apr</t>
  </si>
  <si>
    <t>May</t>
  </si>
  <si>
    <t>Jun</t>
  </si>
  <si>
    <t>Jul</t>
  </si>
  <si>
    <t>Aug</t>
  </si>
  <si>
    <t>Sept</t>
  </si>
  <si>
    <t>Oct</t>
  </si>
  <si>
    <t>Nov</t>
  </si>
  <si>
    <t>Dec</t>
  </si>
  <si>
    <t>Total</t>
  </si>
  <si>
    <t>1. Budget Transactions</t>
  </si>
  <si>
    <t>Budget Total Deficit/Surplus</t>
  </si>
  <si>
    <t xml:space="preserve">          In % of total expenditure</t>
  </si>
  <si>
    <t>Budget Primary Deficit/Surplus</t>
  </si>
  <si>
    <t>2. Treasury Transactions</t>
  </si>
  <si>
    <t>Total Treasury Deficit/Surplus</t>
  </si>
  <si>
    <t>3. Total Cash In</t>
  </si>
  <si>
    <t>4. Total Cash Out</t>
  </si>
  <si>
    <t xml:space="preserve">          In % of Total Expenditures</t>
  </si>
  <si>
    <t>5. Total Cash Deficit    / Surplus</t>
  </si>
  <si>
    <t>Summary of Fiscal Performance</t>
  </si>
  <si>
    <t>6. Total Primary Deficit      / Surplus</t>
  </si>
  <si>
    <t>of which Misc Tax Revenues</t>
  </si>
  <si>
    <t>of which Customs Revenues</t>
  </si>
  <si>
    <t>of which VAT Revenues</t>
  </si>
  <si>
    <t>1.2 Expenditures</t>
  </si>
  <si>
    <t>1.1.1 Tax Revenues</t>
  </si>
  <si>
    <t>1.1.2 Non Tax Revenues</t>
  </si>
  <si>
    <t>1.2.1 General Expenditures</t>
  </si>
  <si>
    <t>In % of total expenditure</t>
  </si>
  <si>
    <t>2.1 Resources</t>
  </si>
  <si>
    <t>2.2 Withdrawals</t>
  </si>
  <si>
    <t>2.1.1 Guarantees</t>
  </si>
  <si>
    <t>2.1.2 Municipalities</t>
  </si>
  <si>
    <t>2.1.3 Deposits</t>
  </si>
  <si>
    <t>2.1.4 Other</t>
  </si>
  <si>
    <t>2.2.1 Guarantees</t>
  </si>
  <si>
    <t>2.2.2 Municipalities</t>
  </si>
  <si>
    <t>2.2.3 Deposits</t>
  </si>
  <si>
    <t>2.2.4 Other</t>
  </si>
  <si>
    <t>of which Bud Expenditures prev years</t>
  </si>
  <si>
    <t xml:space="preserve">1.2.2.2 Foreign Debt </t>
  </si>
  <si>
    <t>1.2.2 Interest payments</t>
  </si>
  <si>
    <r>
      <t xml:space="preserve">1.1 Revenues </t>
    </r>
    <r>
      <rPr>
        <b/>
        <vertAlign val="superscript"/>
        <sz val="12"/>
        <rFont val="Times New Roman"/>
        <family val="1"/>
      </rPr>
      <t>1</t>
    </r>
  </si>
  <si>
    <r>
      <t>of which Telecom Revenues</t>
    </r>
    <r>
      <rPr>
        <vertAlign val="superscript"/>
        <sz val="12"/>
        <rFont val="Times New Roman"/>
        <family val="1"/>
      </rPr>
      <t xml:space="preserve"> 2</t>
    </r>
  </si>
  <si>
    <r>
      <t>of which EDL</t>
    </r>
    <r>
      <rPr>
        <vertAlign val="superscript"/>
        <sz val="12"/>
        <rFont val="Times New Roman"/>
        <family val="1"/>
      </rPr>
      <t xml:space="preserve"> 3</t>
    </r>
  </si>
  <si>
    <r>
      <t xml:space="preserve">1.2.2.1 Domestic Debt </t>
    </r>
    <r>
      <rPr>
        <vertAlign val="superscript"/>
        <sz val="12"/>
        <rFont val="Times New Roman"/>
        <family val="1"/>
      </rPr>
      <t>4</t>
    </r>
  </si>
  <si>
    <r>
      <t xml:space="preserve">1.2.3 Foreign Debt Principal Repayment </t>
    </r>
    <r>
      <rPr>
        <vertAlign val="superscript"/>
        <sz val="12"/>
        <rFont val="Times New Roman"/>
        <family val="1"/>
      </rPr>
      <t>5</t>
    </r>
  </si>
  <si>
    <t>1- Revenues on Excise Taxes are included within customs revenues for comparative reasons.</t>
  </si>
  <si>
    <t>4- Remark: Note that since April 2014, the Discounted Interest is calculated as at Issuance date instead of Maturity date.</t>
  </si>
  <si>
    <t>5- Foreign debt principal repayments: Includes repayment of principal on concessionnal loans earmarked for project financing.</t>
  </si>
  <si>
    <t>3- As of Jan 2015, the NET amount of Letters of Credit (Amounts Blocked on purchase of Gas oil and Fuel oil and their Refunds) will be accounted on a cash basis date INSTEAD of their billing due date that was used in previous years.</t>
  </si>
  <si>
    <t>2- Starting January 2015, the Telecom figures that are represented in the fiscal performance are the actual transfers from the Ministry of Telecom to the treasury account at BDL, whereas in the previous years these figures were the ones estimated by MOT or MOF.</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</si>
</sst>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0"/>
      <name val="Arial"/>
      <charset val="178"/>
    </font>
    <font>
      <b/>
      <i/>
      <sz val="16"/>
      <name val="Times New Roman"/>
      <charset val="178"/>
    </font>
    <font>
      <b/>
      <sz val="12"/>
      <name val="Times New Roman"/>
      <family val="1"/>
      <charset val="178"/>
    </font>
    <font>
      <sz val="12"/>
      <name val="Times New Roman"/>
      <family val="1"/>
      <charset val="178"/>
    </font>
    <font>
      <b/>
      <i/>
      <sz val="14"/>
      <name val="Times New Roman"/>
      <charset val="178"/>
    </font>
    <font>
      <b/>
      <sz val="14"/>
      <name val="Times New Roman"/>
      <family val="1"/>
      <charset val="178"/>
    </font>
    <font>
      <b/>
      <sz val="12"/>
      <name val="Times New Roman"/>
      <charset val="178"/>
    </font>
    <font>
      <b/>
      <sz val="13"/>
      <name val="Times New Roman"/>
      <family val="1"/>
      <charset val="178"/>
    </font>
    <font>
      <b/>
      <sz val="12"/>
      <name val="Times New Roman"/>
      <family val="1"/>
    </font>
    <font>
      <sz val="10"/>
      <name val="Times New Roman"/>
      <family val="1"/>
    </font>
    <font>
      <b/>
      <vertAlign val="superscript"/>
      <sz val="12"/>
      <name val="Times New Roman"/>
      <family val="1"/>
    </font>
    <font>
      <vertAlign val="superscript"/>
      <sz val="12"/>
      <name val="Times New Roman"/>
      <family val="1"/>
    </font>
    <font>
      <sz val="10"/>
      <color rgb="FF333333"/>
      <name val="Times New Roman"/>
      <family val="1"/>
    </font>
  </fonts>
  <fills count="3">
    <fill>
      <patternFill patternType="none"/>
    </fill>
    <fill>
      <patternFill patternType="gray125"/>
    </fill>
    <fill>
      <patternFill patternType="solid">
        <fgColor indexed="2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s>
  <cellStyleXfs count="1">
    <xf numFmtId="0" fontId="0" fillId="0" borderId="0"/>
  </cellStyleXfs>
  <cellXfs count="34">
    <xf numFmtId="0" fontId="0" fillId="0" borderId="0" xfId="0"/>
    <xf numFmtId="0" fontId="1" fillId="0" borderId="0" xfId="0" applyFont="1" applyAlignment="1">
      <alignment horizontal="left"/>
    </xf>
    <xf numFmtId="0" fontId="3" fillId="0" borderId="0" xfId="0" applyFont="1"/>
    <xf numFmtId="0" fontId="4" fillId="0" borderId="0" xfId="0" applyFont="1" applyAlignment="1">
      <alignment horizontal="left"/>
    </xf>
    <xf numFmtId="0" fontId="3" fillId="0" borderId="1" xfId="0" applyFont="1" applyBorder="1" applyAlignment="1">
      <alignment horizontal="center" vertical="center" wrapText="1"/>
    </xf>
    <xf numFmtId="0" fontId="3" fillId="2" borderId="2" xfId="0" applyFont="1" applyFill="1" applyBorder="1" applyAlignment="1">
      <alignment horizontal="center" vertical="center" wrapText="1"/>
    </xf>
    <xf numFmtId="0" fontId="3" fillId="0" borderId="0" xfId="0" applyFont="1" applyAlignment="1">
      <alignment horizontal="center" vertical="center" wrapText="1"/>
    </xf>
    <xf numFmtId="0" fontId="3" fillId="0" borderId="3" xfId="0" applyFont="1" applyBorder="1" applyAlignment="1">
      <alignment horizontal="center" vertical="center" wrapText="1"/>
    </xf>
    <xf numFmtId="0" fontId="3" fillId="0" borderId="2" xfId="0" applyFont="1" applyFill="1" applyBorder="1" applyAlignment="1">
      <alignment horizontal="center" vertical="center" wrapText="1"/>
    </xf>
    <xf numFmtId="0" fontId="5" fillId="0" borderId="3" xfId="0" applyFont="1" applyBorder="1"/>
    <xf numFmtId="0" fontId="3" fillId="0" borderId="1" xfId="0" applyFont="1" applyBorder="1"/>
    <xf numFmtId="0" fontId="2" fillId="0" borderId="4" xfId="0" applyFont="1" applyBorder="1"/>
    <xf numFmtId="3" fontId="2" fillId="0" borderId="1" xfId="0" applyNumberFormat="1" applyFont="1" applyBorder="1"/>
    <xf numFmtId="0" fontId="2" fillId="0" borderId="0" xfId="0" applyFont="1"/>
    <xf numFmtId="3" fontId="3" fillId="0" borderId="1" xfId="0" applyNumberFormat="1" applyFont="1" applyBorder="1"/>
    <xf numFmtId="0" fontId="6" fillId="0" borderId="0" xfId="0" applyFont="1"/>
    <xf numFmtId="0" fontId="3" fillId="0" borderId="4" xfId="0" applyFont="1" applyBorder="1"/>
    <xf numFmtId="10" fontId="2" fillId="0" borderId="1" xfId="0" applyNumberFormat="1" applyFont="1" applyBorder="1"/>
    <xf numFmtId="10" fontId="3" fillId="0" borderId="1" xfId="0" applyNumberFormat="1" applyFont="1" applyBorder="1"/>
    <xf numFmtId="0" fontId="5" fillId="0" borderId="4" xfId="0" applyFont="1" applyBorder="1"/>
    <xf numFmtId="0" fontId="7" fillId="0" borderId="4" xfId="0" applyFont="1" applyBorder="1"/>
    <xf numFmtId="0" fontId="7" fillId="0" borderId="2" xfId="0" applyFont="1" applyBorder="1"/>
    <xf numFmtId="2" fontId="2" fillId="0" borderId="0" xfId="0" applyNumberFormat="1" applyFont="1" applyAlignment="1"/>
    <xf numFmtId="3" fontId="8" fillId="0" borderId="1" xfId="0" applyNumberFormat="1" applyFont="1" applyBorder="1"/>
    <xf numFmtId="1" fontId="2" fillId="0" borderId="0" xfId="0" applyNumberFormat="1" applyFont="1" applyAlignment="1">
      <alignment horizontal="left"/>
    </xf>
    <xf numFmtId="0" fontId="3" fillId="0" borderId="4" xfId="0" applyFont="1" applyBorder="1" applyAlignment="1">
      <alignment horizontal="left" indent="4"/>
    </xf>
    <xf numFmtId="0" fontId="2" fillId="0" borderId="4" xfId="0" applyFont="1" applyBorder="1" applyAlignment="1">
      <alignment horizontal="left" indent="1"/>
    </xf>
    <xf numFmtId="0" fontId="6" fillId="0" borderId="4" xfId="0" applyFont="1" applyBorder="1" applyAlignment="1">
      <alignment horizontal="left" indent="1"/>
    </xf>
    <xf numFmtId="0" fontId="3" fillId="0" borderId="4" xfId="0" applyFont="1" applyBorder="1" applyAlignment="1">
      <alignment horizontal="left" indent="2"/>
    </xf>
    <xf numFmtId="0" fontId="2" fillId="0" borderId="4" xfId="0" applyFont="1" applyBorder="1" applyAlignment="1">
      <alignment horizontal="left" indent="3"/>
    </xf>
    <xf numFmtId="0" fontId="9" fillId="0" borderId="0" xfId="0" applyFont="1"/>
    <xf numFmtId="0" fontId="9" fillId="0" borderId="0" xfId="0" applyFont="1" applyAlignment="1">
      <alignment horizontal="left" readingOrder="1"/>
    </xf>
    <xf numFmtId="2" fontId="2" fillId="0" borderId="5" xfId="0" applyNumberFormat="1" applyFont="1" applyBorder="1" applyAlignment="1">
      <alignment horizontal="center"/>
    </xf>
    <xf numFmtId="0" fontId="12" fillId="0" borderId="0" xfId="0" applyFont="1" applyAlignment="1">
      <alignment horizontal="left" wrapText="1" readingOrder="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52"/>
  <sheetViews>
    <sheetView tabSelected="1" zoomScaleNormal="100" workbookViewId="0">
      <selection activeCell="A60" sqref="A60"/>
    </sheetView>
  </sheetViews>
  <sheetFormatPr defaultRowHeight="12.75" x14ac:dyDescent="0.2"/>
  <cols>
    <col min="1" max="1" width="42" customWidth="1"/>
    <col min="2" max="3" width="10.42578125" customWidth="1"/>
    <col min="4" max="4" width="10.7109375" customWidth="1"/>
    <col min="5" max="11" width="10.42578125" customWidth="1"/>
    <col min="12" max="12" width="10.85546875" customWidth="1"/>
    <col min="13" max="13" width="10.85546875" bestFit="1" customWidth="1"/>
    <col min="14" max="14" width="11.85546875" customWidth="1"/>
  </cols>
  <sheetData>
    <row r="1" spans="1:14" s="2" customFormat="1" ht="17.25" customHeight="1" x14ac:dyDescent="0.3">
      <c r="A1" s="1" t="s">
        <v>0</v>
      </c>
      <c r="C1" s="22"/>
      <c r="D1" s="22"/>
      <c r="E1" s="22"/>
      <c r="G1" s="22" t="s">
        <v>26</v>
      </c>
      <c r="H1" s="22"/>
      <c r="I1" s="22"/>
      <c r="J1" s="24">
        <v>2016</v>
      </c>
      <c r="K1" s="22"/>
      <c r="L1" s="22"/>
      <c r="M1" s="22"/>
      <c r="N1" s="22"/>
    </row>
    <row r="2" spans="1:14" s="2" customFormat="1" ht="18.75" customHeight="1" x14ac:dyDescent="0.3">
      <c r="A2" s="3" t="s">
        <v>1</v>
      </c>
      <c r="B2" s="32" t="s">
        <v>2</v>
      </c>
      <c r="C2" s="32"/>
      <c r="D2" s="32"/>
      <c r="E2" s="32"/>
      <c r="F2" s="32"/>
      <c r="G2" s="32"/>
      <c r="H2" s="32"/>
      <c r="I2" s="32"/>
      <c r="J2" s="32"/>
      <c r="K2" s="32"/>
      <c r="L2" s="32"/>
      <c r="M2" s="32"/>
      <c r="N2" s="32"/>
    </row>
    <row r="3" spans="1:14" s="6" customFormat="1" ht="24" customHeight="1" x14ac:dyDescent="0.2">
      <c r="A3" s="4"/>
      <c r="B3" s="5" t="s">
        <v>3</v>
      </c>
      <c r="C3" s="5" t="s">
        <v>4</v>
      </c>
      <c r="D3" s="5" t="s">
        <v>5</v>
      </c>
      <c r="E3" s="5" t="s">
        <v>6</v>
      </c>
      <c r="F3" s="5" t="s">
        <v>7</v>
      </c>
      <c r="G3" s="5" t="s">
        <v>8</v>
      </c>
      <c r="H3" s="5" t="s">
        <v>9</v>
      </c>
      <c r="I3" s="5" t="s">
        <v>10</v>
      </c>
      <c r="J3" s="5" t="s">
        <v>11</v>
      </c>
      <c r="K3" s="5" t="s">
        <v>12</v>
      </c>
      <c r="L3" s="5" t="s">
        <v>13</v>
      </c>
      <c r="M3" s="5" t="s">
        <v>14</v>
      </c>
      <c r="N3" s="5" t="s">
        <v>15</v>
      </c>
    </row>
    <row r="4" spans="1:14" s="6" customFormat="1" ht="11.1" customHeight="1" x14ac:dyDescent="0.2">
      <c r="A4" s="7"/>
      <c r="B4" s="8"/>
      <c r="C4" s="8"/>
      <c r="D4" s="8"/>
      <c r="E4" s="8"/>
      <c r="F4" s="8"/>
      <c r="G4" s="8"/>
      <c r="H4" s="8"/>
      <c r="I4" s="8"/>
      <c r="J4" s="8"/>
      <c r="K4" s="8"/>
      <c r="L4" s="8"/>
      <c r="M4" s="8"/>
      <c r="N4" s="8"/>
    </row>
    <row r="5" spans="1:14" s="2" customFormat="1" ht="15.75" customHeight="1" x14ac:dyDescent="0.3">
      <c r="A5" s="9" t="s">
        <v>16</v>
      </c>
      <c r="B5" s="10"/>
      <c r="C5" s="10"/>
      <c r="D5" s="10"/>
      <c r="E5" s="10"/>
      <c r="F5" s="10"/>
      <c r="G5" s="10"/>
      <c r="H5" s="10"/>
      <c r="I5" s="10"/>
      <c r="J5" s="10"/>
      <c r="K5" s="10"/>
      <c r="L5" s="10"/>
      <c r="M5" s="10"/>
      <c r="N5" s="10"/>
    </row>
    <row r="6" spans="1:14" s="13" customFormat="1" ht="15.75" customHeight="1" x14ac:dyDescent="0.25">
      <c r="A6" s="26" t="s">
        <v>49</v>
      </c>
      <c r="B6" s="12">
        <f>B7+B11</f>
        <v>1484319</v>
      </c>
      <c r="C6" s="12">
        <f t="shared" ref="C6:M6" si="0">C7+C11</f>
        <v>912660</v>
      </c>
      <c r="D6" s="12">
        <f t="shared" si="0"/>
        <v>987370</v>
      </c>
      <c r="E6" s="12">
        <f t="shared" si="0"/>
        <v>1286835</v>
      </c>
      <c r="F6" s="12">
        <f t="shared" si="0"/>
        <v>1781416</v>
      </c>
      <c r="G6" s="12">
        <f t="shared" si="0"/>
        <v>1057360</v>
      </c>
      <c r="H6" s="12">
        <f t="shared" si="0"/>
        <v>1327548</v>
      </c>
      <c r="I6" s="12">
        <f t="shared" si="0"/>
        <v>835439</v>
      </c>
      <c r="J6" s="12">
        <f t="shared" si="0"/>
        <v>925632</v>
      </c>
      <c r="K6" s="12">
        <f t="shared" si="0"/>
        <v>1359684</v>
      </c>
      <c r="L6" s="12">
        <f t="shared" si="0"/>
        <v>930443</v>
      </c>
      <c r="M6" s="12">
        <f t="shared" si="0"/>
        <v>1100546</v>
      </c>
      <c r="N6" s="12">
        <f t="shared" ref="N6:N20" si="1">SUM(B6:M6)</f>
        <v>13989252</v>
      </c>
    </row>
    <row r="7" spans="1:14" s="2" customFormat="1" ht="15.75" customHeight="1" x14ac:dyDescent="0.25">
      <c r="A7" s="28" t="s">
        <v>32</v>
      </c>
      <c r="B7" s="14">
        <f>SUM(B8:B10)</f>
        <v>1178851</v>
      </c>
      <c r="C7" s="14">
        <f t="shared" ref="C7:M7" si="2">SUM(C8:C10)</f>
        <v>584574</v>
      </c>
      <c r="D7" s="14">
        <f t="shared" si="2"/>
        <v>747743</v>
      </c>
      <c r="E7" s="14">
        <f t="shared" si="2"/>
        <v>1117188</v>
      </c>
      <c r="F7" s="14">
        <f t="shared" si="2"/>
        <v>1496546</v>
      </c>
      <c r="G7" s="14">
        <f t="shared" si="2"/>
        <v>675492</v>
      </c>
      <c r="H7" s="14">
        <f t="shared" si="2"/>
        <v>1109754</v>
      </c>
      <c r="I7" s="14">
        <f t="shared" si="2"/>
        <v>594386</v>
      </c>
      <c r="J7" s="14">
        <f t="shared" si="2"/>
        <v>687646</v>
      </c>
      <c r="K7" s="14">
        <f t="shared" si="2"/>
        <v>1107286</v>
      </c>
      <c r="L7" s="14">
        <f t="shared" si="2"/>
        <v>614968</v>
      </c>
      <c r="M7" s="14">
        <f t="shared" si="2"/>
        <v>683058</v>
      </c>
      <c r="N7" s="14">
        <f t="shared" si="1"/>
        <v>10597492</v>
      </c>
    </row>
    <row r="8" spans="1:14" s="2" customFormat="1" ht="15.75" customHeight="1" x14ac:dyDescent="0.25">
      <c r="A8" s="25" t="s">
        <v>28</v>
      </c>
      <c r="B8" s="14">
        <v>536987</v>
      </c>
      <c r="C8" s="14">
        <v>277781</v>
      </c>
      <c r="D8" s="14">
        <v>414764</v>
      </c>
      <c r="E8" s="14">
        <v>500485</v>
      </c>
      <c r="F8" s="14">
        <v>1147029</v>
      </c>
      <c r="G8" s="14">
        <v>320164</v>
      </c>
      <c r="H8" s="14">
        <v>478345</v>
      </c>
      <c r="I8" s="14">
        <v>207765</v>
      </c>
      <c r="J8" s="14">
        <v>337794</v>
      </c>
      <c r="K8" s="14">
        <v>422941</v>
      </c>
      <c r="L8" s="14">
        <v>272385</v>
      </c>
      <c r="M8" s="14">
        <v>330205</v>
      </c>
      <c r="N8" s="14">
        <f t="shared" si="1"/>
        <v>5246645</v>
      </c>
    </row>
    <row r="9" spans="1:14" s="2" customFormat="1" ht="15.75" customHeight="1" x14ac:dyDescent="0.25">
      <c r="A9" s="25" t="s">
        <v>29</v>
      </c>
      <c r="B9" s="14">
        <v>175915</v>
      </c>
      <c r="C9" s="14">
        <v>145438</v>
      </c>
      <c r="D9" s="14">
        <v>164012</v>
      </c>
      <c r="E9" s="14">
        <v>173531</v>
      </c>
      <c r="F9" s="14">
        <v>175577</v>
      </c>
      <c r="G9" s="14">
        <v>181840</v>
      </c>
      <c r="H9" s="14">
        <v>174456</v>
      </c>
      <c r="I9" s="14">
        <v>199666</v>
      </c>
      <c r="J9" s="14">
        <v>182721</v>
      </c>
      <c r="K9" s="14">
        <v>189703</v>
      </c>
      <c r="L9" s="14">
        <v>174294</v>
      </c>
      <c r="M9" s="14">
        <v>179792</v>
      </c>
      <c r="N9" s="14">
        <f t="shared" si="1"/>
        <v>2116945</v>
      </c>
    </row>
    <row r="10" spans="1:14" s="2" customFormat="1" ht="15.75" customHeight="1" x14ac:dyDescent="0.25">
      <c r="A10" s="25" t="s">
        <v>30</v>
      </c>
      <c r="B10" s="14">
        <v>465949</v>
      </c>
      <c r="C10" s="14">
        <v>161355</v>
      </c>
      <c r="D10" s="14">
        <v>168967</v>
      </c>
      <c r="E10" s="14">
        <v>443172</v>
      </c>
      <c r="F10" s="14">
        <v>173940</v>
      </c>
      <c r="G10" s="14">
        <v>173488</v>
      </c>
      <c r="H10" s="14">
        <v>456953</v>
      </c>
      <c r="I10" s="14">
        <v>186955</v>
      </c>
      <c r="J10" s="14">
        <v>167131</v>
      </c>
      <c r="K10" s="14">
        <v>494642</v>
      </c>
      <c r="L10" s="14">
        <v>168289</v>
      </c>
      <c r="M10" s="14">
        <v>173061</v>
      </c>
      <c r="N10" s="14">
        <f t="shared" si="1"/>
        <v>3233902</v>
      </c>
    </row>
    <row r="11" spans="1:14" s="2" customFormat="1" ht="15.75" customHeight="1" x14ac:dyDescent="0.25">
      <c r="A11" s="28" t="s">
        <v>33</v>
      </c>
      <c r="B11" s="14">
        <v>305468</v>
      </c>
      <c r="C11" s="14">
        <v>328086</v>
      </c>
      <c r="D11" s="14">
        <v>239627</v>
      </c>
      <c r="E11" s="14">
        <v>169647</v>
      </c>
      <c r="F11" s="14">
        <v>284870</v>
      </c>
      <c r="G11" s="14">
        <v>381868</v>
      </c>
      <c r="H11" s="14">
        <v>217794</v>
      </c>
      <c r="I11" s="14">
        <v>241053</v>
      </c>
      <c r="J11" s="14">
        <v>237986</v>
      </c>
      <c r="K11" s="14">
        <v>252398</v>
      </c>
      <c r="L11" s="14">
        <v>315475</v>
      </c>
      <c r="M11" s="14">
        <v>417488</v>
      </c>
      <c r="N11" s="14">
        <f t="shared" si="1"/>
        <v>3391760</v>
      </c>
    </row>
    <row r="12" spans="1:14" s="2" customFormat="1" ht="15.75" customHeight="1" x14ac:dyDescent="0.25">
      <c r="A12" s="25" t="s">
        <v>50</v>
      </c>
      <c r="B12" s="14">
        <v>160198</v>
      </c>
      <c r="C12" s="14">
        <v>233663</v>
      </c>
      <c r="D12" s="14">
        <v>130000</v>
      </c>
      <c r="E12" s="14">
        <v>0</v>
      </c>
      <c r="F12" s="14">
        <v>135675</v>
      </c>
      <c r="G12" s="14">
        <v>271350</v>
      </c>
      <c r="H12" s="14">
        <v>135675</v>
      </c>
      <c r="I12" s="14">
        <v>135675</v>
      </c>
      <c r="J12" s="14">
        <v>135675</v>
      </c>
      <c r="K12" s="14">
        <v>150750</v>
      </c>
      <c r="L12" s="14">
        <v>135675</v>
      </c>
      <c r="M12" s="14">
        <v>282887</v>
      </c>
      <c r="N12" s="14">
        <f t="shared" si="1"/>
        <v>1907223</v>
      </c>
    </row>
    <row r="13" spans="1:14" s="15" customFormat="1" ht="15.75" customHeight="1" x14ac:dyDescent="0.25">
      <c r="A13" s="27" t="s">
        <v>31</v>
      </c>
      <c r="B13" s="12">
        <f>B14+B17+B20</f>
        <v>1448687</v>
      </c>
      <c r="C13" s="12">
        <f t="shared" ref="C13:L13" si="3">C14+C17+C20</f>
        <v>1305347</v>
      </c>
      <c r="D13" s="12">
        <f t="shared" si="3"/>
        <v>2003331</v>
      </c>
      <c r="E13" s="12">
        <f t="shared" si="3"/>
        <v>1564535</v>
      </c>
      <c r="F13" s="12">
        <f t="shared" si="3"/>
        <v>1759920</v>
      </c>
      <c r="G13" s="12">
        <f t="shared" si="3"/>
        <v>1311444</v>
      </c>
      <c r="H13" s="12">
        <f t="shared" si="3"/>
        <v>1379434</v>
      </c>
      <c r="I13" s="12">
        <f t="shared" si="3"/>
        <v>1516922</v>
      </c>
      <c r="J13" s="12">
        <f t="shared" si="3"/>
        <v>1751738</v>
      </c>
      <c r="K13" s="12">
        <f t="shared" si="3"/>
        <v>1606777</v>
      </c>
      <c r="L13" s="12">
        <f t="shared" si="3"/>
        <v>1994921</v>
      </c>
      <c r="M13" s="12">
        <f>M14+M17+M20</f>
        <v>1874421</v>
      </c>
      <c r="N13" s="12">
        <f>SUM(B13:M13)</f>
        <v>19517477</v>
      </c>
    </row>
    <row r="14" spans="1:14" s="2" customFormat="1" ht="15.75" customHeight="1" x14ac:dyDescent="0.25">
      <c r="A14" s="28" t="s">
        <v>34</v>
      </c>
      <c r="B14" s="14">
        <v>1077711</v>
      </c>
      <c r="C14" s="14">
        <v>948242</v>
      </c>
      <c r="D14" s="14">
        <v>1163563</v>
      </c>
      <c r="E14" s="14">
        <v>898505</v>
      </c>
      <c r="F14" s="14">
        <v>880858</v>
      </c>
      <c r="G14" s="14">
        <v>758671</v>
      </c>
      <c r="H14" s="14">
        <v>1045107</v>
      </c>
      <c r="I14" s="14">
        <v>1095194</v>
      </c>
      <c r="J14" s="14">
        <v>969669</v>
      </c>
      <c r="K14" s="14">
        <v>935175</v>
      </c>
      <c r="L14" s="14">
        <v>991622</v>
      </c>
      <c r="M14" s="14">
        <v>1268725</v>
      </c>
      <c r="N14" s="14">
        <f t="shared" si="1"/>
        <v>12033042</v>
      </c>
    </row>
    <row r="15" spans="1:14" s="2" customFormat="1" ht="15.75" customHeight="1" x14ac:dyDescent="0.25">
      <c r="A15" s="25" t="s">
        <v>51</v>
      </c>
      <c r="B15" s="14">
        <v>53826</v>
      </c>
      <c r="C15" s="14">
        <v>82641</v>
      </c>
      <c r="D15" s="14">
        <v>93152</v>
      </c>
      <c r="E15" s="14">
        <v>87268</v>
      </c>
      <c r="F15" s="14">
        <v>115951</v>
      </c>
      <c r="G15" s="14">
        <v>71279</v>
      </c>
      <c r="H15" s="14">
        <v>157412</v>
      </c>
      <c r="I15" s="14">
        <v>124177</v>
      </c>
      <c r="J15" s="14">
        <v>166453</v>
      </c>
      <c r="K15" s="14">
        <v>122071</v>
      </c>
      <c r="L15" s="14">
        <v>161615</v>
      </c>
      <c r="M15" s="14">
        <v>161429</v>
      </c>
      <c r="N15" s="14">
        <f t="shared" si="1"/>
        <v>1397274</v>
      </c>
    </row>
    <row r="16" spans="1:14" s="2" customFormat="1" ht="15.75" customHeight="1" x14ac:dyDescent="0.25">
      <c r="A16" s="25" t="s">
        <v>46</v>
      </c>
      <c r="B16" s="14">
        <v>482107</v>
      </c>
      <c r="C16" s="14">
        <v>354426</v>
      </c>
      <c r="D16" s="14">
        <v>367227</v>
      </c>
      <c r="E16" s="14">
        <v>81959</v>
      </c>
      <c r="F16" s="14">
        <v>24969</v>
      </c>
      <c r="G16" s="14">
        <v>21472</v>
      </c>
      <c r="H16" s="14">
        <v>4743</v>
      </c>
      <c r="I16" s="14">
        <v>11536</v>
      </c>
      <c r="J16" s="14">
        <v>3105</v>
      </c>
      <c r="K16" s="14">
        <v>6749</v>
      </c>
      <c r="L16" s="14">
        <v>5292</v>
      </c>
      <c r="M16" s="14">
        <v>401474</v>
      </c>
      <c r="N16" s="14">
        <f t="shared" si="1"/>
        <v>1765059</v>
      </c>
    </row>
    <row r="17" spans="1:14" s="2" customFormat="1" ht="15.75" customHeight="1" x14ac:dyDescent="0.25">
      <c r="A17" s="28" t="s">
        <v>48</v>
      </c>
      <c r="B17" s="14">
        <f>SUM(B18:B19)</f>
        <v>347784</v>
      </c>
      <c r="C17" s="14">
        <f t="shared" ref="C17:M17" si="4">SUM(C18:C19)</f>
        <v>347446</v>
      </c>
      <c r="D17" s="14">
        <f t="shared" si="4"/>
        <v>828997</v>
      </c>
      <c r="E17" s="14">
        <f t="shared" si="4"/>
        <v>649693</v>
      </c>
      <c r="F17" s="14">
        <f t="shared" si="4"/>
        <v>819705</v>
      </c>
      <c r="G17" s="14">
        <f t="shared" si="4"/>
        <v>520573</v>
      </c>
      <c r="H17" s="14">
        <f t="shared" si="4"/>
        <v>307492</v>
      </c>
      <c r="I17" s="14">
        <f t="shared" si="4"/>
        <v>412615</v>
      </c>
      <c r="J17" s="14">
        <f t="shared" si="4"/>
        <v>767926</v>
      </c>
      <c r="K17" s="14">
        <f t="shared" si="4"/>
        <v>655399</v>
      </c>
      <c r="L17" s="14">
        <f t="shared" si="4"/>
        <v>934501</v>
      </c>
      <c r="M17" s="14">
        <f t="shared" si="4"/>
        <v>593205</v>
      </c>
      <c r="N17" s="14">
        <f t="shared" si="1"/>
        <v>7185336</v>
      </c>
    </row>
    <row r="18" spans="1:14" s="2" customFormat="1" ht="15.75" customHeight="1" x14ac:dyDescent="0.25">
      <c r="A18" s="25" t="s">
        <v>52</v>
      </c>
      <c r="B18" s="14">
        <v>258000</v>
      </c>
      <c r="C18" s="14">
        <v>234697</v>
      </c>
      <c r="D18" s="14">
        <v>660420</v>
      </c>
      <c r="E18" s="14">
        <v>391106</v>
      </c>
      <c r="F18" s="14">
        <v>343268</v>
      </c>
      <c r="G18" s="14">
        <v>391352</v>
      </c>
      <c r="H18" s="14">
        <v>244421</v>
      </c>
      <c r="I18" s="14">
        <v>300392</v>
      </c>
      <c r="J18" s="14">
        <v>600053</v>
      </c>
      <c r="K18" s="14">
        <v>385196</v>
      </c>
      <c r="L18" s="14">
        <v>329380</v>
      </c>
      <c r="M18" s="14">
        <v>470797</v>
      </c>
      <c r="N18" s="14">
        <f t="shared" si="1"/>
        <v>4609082</v>
      </c>
    </row>
    <row r="19" spans="1:14" s="2" customFormat="1" ht="15.75" customHeight="1" x14ac:dyDescent="0.25">
      <c r="A19" s="25" t="s">
        <v>47</v>
      </c>
      <c r="B19" s="14">
        <v>89784</v>
      </c>
      <c r="C19" s="14">
        <v>112749</v>
      </c>
      <c r="D19" s="14">
        <v>168577</v>
      </c>
      <c r="E19" s="14">
        <v>258587</v>
      </c>
      <c r="F19" s="14">
        <v>476437</v>
      </c>
      <c r="G19" s="14">
        <v>129221</v>
      </c>
      <c r="H19" s="14">
        <v>63071</v>
      </c>
      <c r="I19" s="14">
        <v>112223</v>
      </c>
      <c r="J19" s="14">
        <v>167873</v>
      </c>
      <c r="K19" s="14">
        <v>270203</v>
      </c>
      <c r="L19" s="14">
        <v>605121</v>
      </c>
      <c r="M19" s="14">
        <v>122408</v>
      </c>
      <c r="N19" s="14">
        <f t="shared" si="1"/>
        <v>2576254</v>
      </c>
    </row>
    <row r="20" spans="1:14" s="2" customFormat="1" ht="15.75" customHeight="1" x14ac:dyDescent="0.25">
      <c r="A20" s="28" t="s">
        <v>53</v>
      </c>
      <c r="B20" s="14">
        <v>23192</v>
      </c>
      <c r="C20" s="14">
        <v>9659</v>
      </c>
      <c r="D20" s="14">
        <v>10771</v>
      </c>
      <c r="E20" s="14">
        <v>16337</v>
      </c>
      <c r="F20" s="14">
        <v>59357</v>
      </c>
      <c r="G20" s="14">
        <v>32200</v>
      </c>
      <c r="H20" s="14">
        <v>26835</v>
      </c>
      <c r="I20" s="14">
        <v>9113</v>
      </c>
      <c r="J20" s="14">
        <v>14143</v>
      </c>
      <c r="K20" s="14">
        <v>16203</v>
      </c>
      <c r="L20" s="14">
        <v>68798</v>
      </c>
      <c r="M20" s="14">
        <v>12491</v>
      </c>
      <c r="N20" s="14">
        <f t="shared" si="1"/>
        <v>299099</v>
      </c>
    </row>
    <row r="21" spans="1:14" s="2" customFormat="1" ht="11.1" customHeight="1" x14ac:dyDescent="0.25">
      <c r="A21" s="16"/>
      <c r="B21" s="14"/>
      <c r="C21" s="14"/>
      <c r="D21" s="14"/>
      <c r="E21" s="14"/>
      <c r="F21" s="14"/>
      <c r="G21" s="14"/>
      <c r="H21" s="14"/>
      <c r="I21" s="14"/>
      <c r="J21" s="12"/>
      <c r="K21" s="12"/>
      <c r="L21" s="12"/>
      <c r="M21" s="12"/>
      <c r="N21" s="12"/>
    </row>
    <row r="22" spans="1:14" s="13" customFormat="1" ht="15.75" customHeight="1" x14ac:dyDescent="0.25">
      <c r="A22" s="11" t="s">
        <v>17</v>
      </c>
      <c r="B22" s="12">
        <f>B6-B13</f>
        <v>35632</v>
      </c>
      <c r="C22" s="12">
        <f t="shared" ref="C22:J22" si="5">C6-C13</f>
        <v>-392687</v>
      </c>
      <c r="D22" s="12">
        <f t="shared" si="5"/>
        <v>-1015961</v>
      </c>
      <c r="E22" s="12">
        <f t="shared" si="5"/>
        <v>-277700</v>
      </c>
      <c r="F22" s="12">
        <f t="shared" si="5"/>
        <v>21496</v>
      </c>
      <c r="G22" s="12">
        <f t="shared" si="5"/>
        <v>-254084</v>
      </c>
      <c r="H22" s="12">
        <f t="shared" si="5"/>
        <v>-51886</v>
      </c>
      <c r="I22" s="12">
        <f t="shared" si="5"/>
        <v>-681483</v>
      </c>
      <c r="J22" s="12">
        <f t="shared" si="5"/>
        <v>-826106</v>
      </c>
      <c r="K22" s="12">
        <f>K6-K13</f>
        <v>-247093</v>
      </c>
      <c r="L22" s="12">
        <f>L6-L13</f>
        <v>-1064478</v>
      </c>
      <c r="M22" s="12">
        <f>M6-M13</f>
        <v>-773875</v>
      </c>
      <c r="N22" s="12">
        <f>SUM(B22:M22)</f>
        <v>-5528225</v>
      </c>
    </row>
    <row r="23" spans="1:14" s="13" customFormat="1" ht="15.75" customHeight="1" x14ac:dyDescent="0.25">
      <c r="A23" s="29" t="s">
        <v>35</v>
      </c>
      <c r="B23" s="17">
        <f>B22/B13</f>
        <v>2.4596065264615476E-2</v>
      </c>
      <c r="C23" s="17">
        <f t="shared" ref="C23:J23" si="6">C22/C13</f>
        <v>-0.30082958784139391</v>
      </c>
      <c r="D23" s="17">
        <f t="shared" si="6"/>
        <v>-0.50713586521648191</v>
      </c>
      <c r="E23" s="17">
        <f t="shared" si="6"/>
        <v>-0.17749682813104212</v>
      </c>
      <c r="F23" s="17">
        <f t="shared" si="6"/>
        <v>1.2214191554161553E-2</v>
      </c>
      <c r="G23" s="17">
        <f t="shared" si="6"/>
        <v>-0.19374369016137938</v>
      </c>
      <c r="H23" s="17">
        <f t="shared" si="6"/>
        <v>-3.7613977906880647E-2</v>
      </c>
      <c r="I23" s="17">
        <f t="shared" si="6"/>
        <v>-0.44925381792867397</v>
      </c>
      <c r="J23" s="17">
        <f t="shared" si="6"/>
        <v>-0.47159221299075549</v>
      </c>
      <c r="K23" s="17">
        <f>K22/K13</f>
        <v>-0.15378176311958661</v>
      </c>
      <c r="L23" s="17">
        <f>L22/L13</f>
        <v>-0.53359406212075566</v>
      </c>
      <c r="M23" s="17">
        <f>M22/M13</f>
        <v>-0.41286082475601799</v>
      </c>
      <c r="N23" s="17">
        <f>N22/N13</f>
        <v>-0.28324485792912679</v>
      </c>
    </row>
    <row r="24" spans="1:14" s="13" customFormat="1" ht="15.75" customHeight="1" x14ac:dyDescent="0.25">
      <c r="A24" s="11" t="s">
        <v>19</v>
      </c>
      <c r="B24" s="12">
        <f>B6-B14</f>
        <v>406608</v>
      </c>
      <c r="C24" s="12">
        <f t="shared" ref="C24:J24" si="7">C6-C14</f>
        <v>-35582</v>
      </c>
      <c r="D24" s="12">
        <f t="shared" si="7"/>
        <v>-176193</v>
      </c>
      <c r="E24" s="12">
        <f t="shared" si="7"/>
        <v>388330</v>
      </c>
      <c r="F24" s="12">
        <f t="shared" si="7"/>
        <v>900558</v>
      </c>
      <c r="G24" s="12">
        <f t="shared" si="7"/>
        <v>298689</v>
      </c>
      <c r="H24" s="12">
        <f t="shared" si="7"/>
        <v>282441</v>
      </c>
      <c r="I24" s="12">
        <f t="shared" si="7"/>
        <v>-259755</v>
      </c>
      <c r="J24" s="12">
        <f t="shared" si="7"/>
        <v>-44037</v>
      </c>
      <c r="K24" s="12">
        <f>K6-K14</f>
        <v>424509</v>
      </c>
      <c r="L24" s="12">
        <f>L6-L14</f>
        <v>-61179</v>
      </c>
      <c r="M24" s="12">
        <f>M6-M14</f>
        <v>-168179</v>
      </c>
      <c r="N24" s="12">
        <f>SUM(B24:M24)</f>
        <v>1956210</v>
      </c>
    </row>
    <row r="25" spans="1:14" s="13" customFormat="1" ht="15.75" customHeight="1" x14ac:dyDescent="0.25">
      <c r="A25" s="29" t="s">
        <v>35</v>
      </c>
      <c r="B25" s="17">
        <f>B24/B13</f>
        <v>0.28067346500658874</v>
      </c>
      <c r="C25" s="17">
        <f t="shared" ref="C25:J25" si="8">C24/C13</f>
        <v>-2.7258652297052047E-2</v>
      </c>
      <c r="D25" s="17">
        <f t="shared" si="8"/>
        <v>-8.7950019242950872E-2</v>
      </c>
      <c r="E25" s="17">
        <f t="shared" si="8"/>
        <v>0.24820793398677563</v>
      </c>
      <c r="F25" s="17">
        <f t="shared" si="8"/>
        <v>0.51170394108823125</v>
      </c>
      <c r="G25" s="17">
        <f t="shared" si="8"/>
        <v>0.22775581725182317</v>
      </c>
      <c r="H25" s="17">
        <f t="shared" si="8"/>
        <v>0.2047513690397656</v>
      </c>
      <c r="I25" s="17">
        <f t="shared" si="8"/>
        <v>-0.17123820473300538</v>
      </c>
      <c r="J25" s="17">
        <f t="shared" si="8"/>
        <v>-2.5139033348594367E-2</v>
      </c>
      <c r="K25" s="17">
        <f>K24/K13</f>
        <v>0.2641990767853909</v>
      </c>
      <c r="L25" s="17">
        <f>L24/L13</f>
        <v>-3.0667379811030113E-2</v>
      </c>
      <c r="M25" s="17">
        <f>M24/M13</f>
        <v>-8.972317318254544E-2</v>
      </c>
      <c r="N25" s="17">
        <f>N24/N13</f>
        <v>0.10022863098544961</v>
      </c>
    </row>
    <row r="26" spans="1:14" s="2" customFormat="1" ht="11.1" customHeight="1" x14ac:dyDescent="0.25">
      <c r="A26" s="16"/>
      <c r="B26" s="18"/>
      <c r="C26" s="18"/>
      <c r="D26" s="18"/>
      <c r="E26" s="18"/>
      <c r="F26" s="18"/>
      <c r="G26" s="18"/>
      <c r="H26" s="18"/>
      <c r="I26" s="18"/>
      <c r="J26" s="12"/>
      <c r="K26" s="12"/>
      <c r="L26" s="12"/>
      <c r="M26" s="12"/>
      <c r="N26" s="12"/>
    </row>
    <row r="27" spans="1:14" s="2" customFormat="1" ht="15.75" customHeight="1" x14ac:dyDescent="0.3">
      <c r="A27" s="19" t="s">
        <v>20</v>
      </c>
      <c r="B27" s="12"/>
      <c r="C27" s="12"/>
      <c r="D27" s="12"/>
      <c r="E27" s="12"/>
      <c r="F27" s="12"/>
      <c r="G27" s="12"/>
      <c r="H27" s="12"/>
      <c r="I27" s="12"/>
      <c r="J27" s="12"/>
      <c r="K27" s="12"/>
      <c r="L27" s="12"/>
      <c r="M27" s="12"/>
      <c r="N27" s="12"/>
    </row>
    <row r="28" spans="1:14" s="15" customFormat="1" ht="15.75" customHeight="1" x14ac:dyDescent="0.25">
      <c r="A28" s="27" t="s">
        <v>36</v>
      </c>
      <c r="B28" s="12">
        <f>SUM(B29:B32)</f>
        <v>190523</v>
      </c>
      <c r="C28" s="12">
        <f t="shared" ref="C28:M28" si="9">SUM(C29:C32)</f>
        <v>45566</v>
      </c>
      <c r="D28" s="12">
        <f t="shared" si="9"/>
        <v>45981</v>
      </c>
      <c r="E28" s="12">
        <f t="shared" si="9"/>
        <v>58605</v>
      </c>
      <c r="F28" s="12">
        <f t="shared" si="9"/>
        <v>56294</v>
      </c>
      <c r="G28" s="12">
        <f t="shared" si="9"/>
        <v>138018</v>
      </c>
      <c r="H28" s="12">
        <f t="shared" si="9"/>
        <v>107958</v>
      </c>
      <c r="I28" s="12">
        <f t="shared" si="9"/>
        <v>50065</v>
      </c>
      <c r="J28" s="12">
        <f t="shared" si="9"/>
        <v>52346</v>
      </c>
      <c r="K28" s="12">
        <f t="shared" si="9"/>
        <v>46856</v>
      </c>
      <c r="L28" s="12">
        <f t="shared" si="9"/>
        <v>62764</v>
      </c>
      <c r="M28" s="12">
        <f t="shared" si="9"/>
        <v>114892</v>
      </c>
      <c r="N28" s="12">
        <f t="shared" ref="N28:N35" si="10">SUM(B28:M28)</f>
        <v>969868</v>
      </c>
    </row>
    <row r="29" spans="1:14" s="2" customFormat="1" ht="15.75" customHeight="1" x14ac:dyDescent="0.25">
      <c r="A29" s="28" t="s">
        <v>38</v>
      </c>
      <c r="B29" s="14">
        <v>10298</v>
      </c>
      <c r="C29" s="14">
        <v>9226</v>
      </c>
      <c r="D29" s="14">
        <v>11466</v>
      </c>
      <c r="E29" s="14">
        <v>19634</v>
      </c>
      <c r="F29" s="14">
        <v>23405</v>
      </c>
      <c r="G29" s="14">
        <v>12895</v>
      </c>
      <c r="H29" s="14">
        <v>15179</v>
      </c>
      <c r="I29" s="14">
        <v>14499</v>
      </c>
      <c r="J29" s="14">
        <v>14226</v>
      </c>
      <c r="K29" s="14">
        <v>10025</v>
      </c>
      <c r="L29" s="14">
        <v>16427</v>
      </c>
      <c r="M29" s="14">
        <v>17778</v>
      </c>
      <c r="N29" s="14">
        <f t="shared" si="10"/>
        <v>175058</v>
      </c>
    </row>
    <row r="30" spans="1:14" s="2" customFormat="1" ht="15.75" customHeight="1" x14ac:dyDescent="0.25">
      <c r="A30" s="28" t="s">
        <v>39</v>
      </c>
      <c r="B30" s="14">
        <v>56430</v>
      </c>
      <c r="C30" s="14">
        <v>14230</v>
      </c>
      <c r="D30" s="14">
        <v>16572</v>
      </c>
      <c r="E30" s="14">
        <v>15582</v>
      </c>
      <c r="F30" s="14">
        <v>15352</v>
      </c>
      <c r="G30" s="14">
        <v>97156</v>
      </c>
      <c r="H30" s="14">
        <v>66641</v>
      </c>
      <c r="I30" s="14">
        <v>16698</v>
      </c>
      <c r="J30" s="14">
        <v>16055</v>
      </c>
      <c r="K30" s="14">
        <v>15507</v>
      </c>
      <c r="L30" s="14">
        <v>15475</v>
      </c>
      <c r="M30" s="14">
        <v>68972</v>
      </c>
      <c r="N30" s="14">
        <f t="shared" si="10"/>
        <v>414670</v>
      </c>
    </row>
    <row r="31" spans="1:14" s="2" customFormat="1" ht="15.75" customHeight="1" x14ac:dyDescent="0.25">
      <c r="A31" s="28" t="s">
        <v>40</v>
      </c>
      <c r="B31" s="14">
        <v>27076</v>
      </c>
      <c r="C31" s="14">
        <v>7338</v>
      </c>
      <c r="D31" s="14">
        <v>7331</v>
      </c>
      <c r="E31" s="14">
        <v>9651</v>
      </c>
      <c r="F31" s="14">
        <v>7950</v>
      </c>
      <c r="G31" s="14">
        <v>10646</v>
      </c>
      <c r="H31" s="14">
        <v>11118</v>
      </c>
      <c r="I31" s="14">
        <v>8842</v>
      </c>
      <c r="J31" s="14">
        <v>7479</v>
      </c>
      <c r="K31" s="14">
        <v>10471</v>
      </c>
      <c r="L31" s="14">
        <v>10375</v>
      </c>
      <c r="M31" s="14">
        <v>14071</v>
      </c>
      <c r="N31" s="14">
        <f t="shared" si="10"/>
        <v>132348</v>
      </c>
    </row>
    <row r="32" spans="1:14" s="2" customFormat="1" ht="15.75" customHeight="1" x14ac:dyDescent="0.25">
      <c r="A32" s="28" t="s">
        <v>41</v>
      </c>
      <c r="B32" s="14">
        <v>96719</v>
      </c>
      <c r="C32" s="14">
        <v>14772</v>
      </c>
      <c r="D32" s="14">
        <v>10612</v>
      </c>
      <c r="E32" s="14">
        <v>13738</v>
      </c>
      <c r="F32" s="14">
        <v>9587</v>
      </c>
      <c r="G32" s="14">
        <v>17321</v>
      </c>
      <c r="H32" s="14">
        <v>15020</v>
      </c>
      <c r="I32" s="14">
        <v>10026</v>
      </c>
      <c r="J32" s="14">
        <v>14586</v>
      </c>
      <c r="K32" s="14">
        <v>10853</v>
      </c>
      <c r="L32" s="14">
        <v>20487</v>
      </c>
      <c r="M32" s="14">
        <v>14071</v>
      </c>
      <c r="N32" s="14">
        <f t="shared" si="10"/>
        <v>247792</v>
      </c>
    </row>
    <row r="33" spans="1:14" s="15" customFormat="1" ht="15.75" customHeight="1" x14ac:dyDescent="0.25">
      <c r="A33" s="27" t="s">
        <v>37</v>
      </c>
      <c r="B33" s="12">
        <f t="shared" ref="B33:M33" si="11">SUM(B34:B37)</f>
        <v>548766</v>
      </c>
      <c r="C33" s="12">
        <f t="shared" si="11"/>
        <v>427065</v>
      </c>
      <c r="D33" s="12">
        <f t="shared" si="11"/>
        <v>105385</v>
      </c>
      <c r="E33" s="12">
        <f t="shared" si="11"/>
        <v>70605</v>
      </c>
      <c r="F33" s="12">
        <f t="shared" si="11"/>
        <v>138362</v>
      </c>
      <c r="G33" s="12">
        <f t="shared" si="11"/>
        <v>280711</v>
      </c>
      <c r="H33" s="12">
        <f t="shared" si="11"/>
        <v>130628</v>
      </c>
      <c r="I33" s="12">
        <f t="shared" si="11"/>
        <v>185887</v>
      </c>
      <c r="J33" s="12">
        <f t="shared" si="11"/>
        <v>163197</v>
      </c>
      <c r="K33" s="12">
        <f t="shared" si="11"/>
        <v>66442</v>
      </c>
      <c r="L33" s="12">
        <f t="shared" si="11"/>
        <v>623262</v>
      </c>
      <c r="M33" s="12">
        <f t="shared" si="11"/>
        <v>154691</v>
      </c>
      <c r="N33" s="12">
        <f>SUM(B33:M33)</f>
        <v>2895001</v>
      </c>
    </row>
    <row r="34" spans="1:14" s="2" customFormat="1" ht="15.75" customHeight="1" x14ac:dyDescent="0.25">
      <c r="A34" s="28" t="s">
        <v>42</v>
      </c>
      <c r="B34" s="14">
        <v>3201</v>
      </c>
      <c r="C34" s="14">
        <v>5719</v>
      </c>
      <c r="D34" s="14">
        <v>13346</v>
      </c>
      <c r="E34" s="14">
        <v>5627</v>
      </c>
      <c r="F34" s="14">
        <v>11498</v>
      </c>
      <c r="G34" s="14">
        <v>15202</v>
      </c>
      <c r="H34" s="14">
        <v>9051</v>
      </c>
      <c r="I34" s="14">
        <v>9637</v>
      </c>
      <c r="J34" s="14">
        <v>5763</v>
      </c>
      <c r="K34" s="14">
        <v>22202</v>
      </c>
      <c r="L34" s="14">
        <v>10248</v>
      </c>
      <c r="M34" s="14">
        <v>9797</v>
      </c>
      <c r="N34" s="14">
        <f>SUM(B34:M34)</f>
        <v>121291</v>
      </c>
    </row>
    <row r="35" spans="1:14" s="2" customFormat="1" ht="15.75" customHeight="1" x14ac:dyDescent="0.25">
      <c r="A35" s="28" t="s">
        <v>43</v>
      </c>
      <c r="B35" s="14">
        <v>413141</v>
      </c>
      <c r="C35" s="14">
        <v>340347</v>
      </c>
      <c r="D35" s="14">
        <v>3406</v>
      </c>
      <c r="E35" s="14">
        <v>1205</v>
      </c>
      <c r="F35" s="14">
        <v>73027</v>
      </c>
      <c r="G35" s="14">
        <v>76454</v>
      </c>
      <c r="H35" s="14">
        <v>88841</v>
      </c>
      <c r="I35" s="14">
        <v>45441</v>
      </c>
      <c r="J35" s="14">
        <v>5547</v>
      </c>
      <c r="K35" s="14">
        <v>74</v>
      </c>
      <c r="L35" s="14">
        <v>435172</v>
      </c>
      <c r="M35" s="14">
        <v>72791</v>
      </c>
      <c r="N35" s="14">
        <f t="shared" si="10"/>
        <v>1555446</v>
      </c>
    </row>
    <row r="36" spans="1:14" s="2" customFormat="1" ht="15.75" customHeight="1" x14ac:dyDescent="0.25">
      <c r="A36" s="28" t="s">
        <v>44</v>
      </c>
      <c r="B36" s="14">
        <v>6367</v>
      </c>
      <c r="C36" s="14">
        <v>22278</v>
      </c>
      <c r="D36" s="14">
        <v>21393</v>
      </c>
      <c r="E36" s="14">
        <v>4792</v>
      </c>
      <c r="F36" s="14">
        <v>7246</v>
      </c>
      <c r="G36" s="14">
        <v>61573</v>
      </c>
      <c r="H36" s="14">
        <v>5663</v>
      </c>
      <c r="I36" s="14">
        <v>78234</v>
      </c>
      <c r="J36" s="14">
        <v>9927</v>
      </c>
      <c r="K36" s="14">
        <v>10721</v>
      </c>
      <c r="L36" s="14">
        <v>7574</v>
      </c>
      <c r="M36" s="14">
        <v>9234</v>
      </c>
      <c r="N36" s="14">
        <f>SUM(B36:M36)</f>
        <v>245002</v>
      </c>
    </row>
    <row r="37" spans="1:14" s="2" customFormat="1" ht="15.75" customHeight="1" x14ac:dyDescent="0.25">
      <c r="A37" s="28" t="s">
        <v>45</v>
      </c>
      <c r="B37" s="14">
        <v>126057</v>
      </c>
      <c r="C37" s="14">
        <v>58721</v>
      </c>
      <c r="D37" s="14">
        <v>67240</v>
      </c>
      <c r="E37" s="14">
        <v>58981</v>
      </c>
      <c r="F37" s="14">
        <v>46591</v>
      </c>
      <c r="G37" s="14">
        <v>127482</v>
      </c>
      <c r="H37" s="14">
        <v>27073</v>
      </c>
      <c r="I37" s="14">
        <v>52575</v>
      </c>
      <c r="J37" s="14">
        <v>141960</v>
      </c>
      <c r="K37" s="14">
        <v>33445</v>
      </c>
      <c r="L37" s="14">
        <v>170268</v>
      </c>
      <c r="M37" s="14">
        <v>62869</v>
      </c>
      <c r="N37" s="14">
        <f>SUM(B37:M37)</f>
        <v>973262</v>
      </c>
    </row>
    <row r="38" spans="1:14" s="2" customFormat="1" ht="11.1" customHeight="1" x14ac:dyDescent="0.25">
      <c r="A38" s="16"/>
      <c r="B38" s="14"/>
      <c r="C38" s="14"/>
      <c r="D38" s="14"/>
      <c r="E38" s="14"/>
      <c r="F38" s="14"/>
      <c r="G38" s="14"/>
      <c r="H38" s="14"/>
      <c r="I38" s="14"/>
      <c r="J38" s="12"/>
      <c r="K38" s="12"/>
      <c r="L38" s="12"/>
      <c r="M38" s="12"/>
      <c r="N38" s="12"/>
    </row>
    <row r="39" spans="1:14" s="13" customFormat="1" ht="15.75" customHeight="1" x14ac:dyDescent="0.25">
      <c r="A39" s="11" t="s">
        <v>21</v>
      </c>
      <c r="B39" s="12">
        <f>B28-B33</f>
        <v>-358243</v>
      </c>
      <c r="C39" s="12">
        <f t="shared" ref="C39:J39" si="12">C28-C33</f>
        <v>-381499</v>
      </c>
      <c r="D39" s="12">
        <f t="shared" si="12"/>
        <v>-59404</v>
      </c>
      <c r="E39" s="12">
        <f t="shared" si="12"/>
        <v>-12000</v>
      </c>
      <c r="F39" s="12">
        <f t="shared" si="12"/>
        <v>-82068</v>
      </c>
      <c r="G39" s="12">
        <f t="shared" si="12"/>
        <v>-142693</v>
      </c>
      <c r="H39" s="12">
        <f t="shared" si="12"/>
        <v>-22670</v>
      </c>
      <c r="I39" s="12">
        <f t="shared" si="12"/>
        <v>-135822</v>
      </c>
      <c r="J39" s="12">
        <f t="shared" si="12"/>
        <v>-110851</v>
      </c>
      <c r="K39" s="12">
        <f>K28-K33</f>
        <v>-19586</v>
      </c>
      <c r="L39" s="12">
        <f>L28-L33</f>
        <v>-560498</v>
      </c>
      <c r="M39" s="12">
        <f>M28-M33</f>
        <v>-39799</v>
      </c>
      <c r="N39" s="12">
        <f>SUM(B39:M39)</f>
        <v>-1925133</v>
      </c>
    </row>
    <row r="40" spans="1:14" s="13" customFormat="1" ht="15.75" customHeight="1" x14ac:dyDescent="0.25">
      <c r="A40" s="11" t="s">
        <v>18</v>
      </c>
      <c r="B40" s="17">
        <f t="shared" ref="B40:N40" si="13">B39/B33</f>
        <v>-0.65281558988712862</v>
      </c>
      <c r="C40" s="17">
        <f t="shared" si="13"/>
        <v>-0.89330429794059452</v>
      </c>
      <c r="D40" s="17">
        <f t="shared" si="13"/>
        <v>-0.56368553399440147</v>
      </c>
      <c r="E40" s="17">
        <f t="shared" si="13"/>
        <v>-0.16995963458678565</v>
      </c>
      <c r="F40" s="17">
        <f t="shared" si="13"/>
        <v>-0.59313973489831018</v>
      </c>
      <c r="G40" s="17">
        <f t="shared" si="13"/>
        <v>-0.50832706947714912</v>
      </c>
      <c r="H40" s="17">
        <f t="shared" si="13"/>
        <v>-0.1735462534831736</v>
      </c>
      <c r="I40" s="17">
        <f t="shared" si="13"/>
        <v>-0.73066970794084574</v>
      </c>
      <c r="J40" s="17">
        <f t="shared" si="13"/>
        <v>-0.67924655477735496</v>
      </c>
      <c r="K40" s="17">
        <f t="shared" si="13"/>
        <v>-0.29478342012582404</v>
      </c>
      <c r="L40" s="17">
        <f t="shared" si="13"/>
        <v>-0.89929756667340544</v>
      </c>
      <c r="M40" s="17">
        <f t="shared" si="13"/>
        <v>-0.25728064334705963</v>
      </c>
      <c r="N40" s="17">
        <f t="shared" si="13"/>
        <v>-0.66498526252667967</v>
      </c>
    </row>
    <row r="41" spans="1:14" s="2" customFormat="1" ht="11.1" customHeight="1" x14ac:dyDescent="0.25">
      <c r="A41" s="16"/>
      <c r="B41" s="12"/>
      <c r="C41" s="12"/>
      <c r="D41" s="12"/>
      <c r="E41" s="12"/>
      <c r="F41" s="12"/>
      <c r="G41" s="12"/>
      <c r="H41" s="12"/>
      <c r="I41" s="12"/>
      <c r="J41" s="12"/>
      <c r="K41" s="12"/>
      <c r="L41" s="12"/>
      <c r="M41" s="12"/>
      <c r="N41" s="12"/>
    </row>
    <row r="42" spans="1:14" s="2" customFormat="1" ht="15.75" customHeight="1" x14ac:dyDescent="0.25">
      <c r="A42" s="20" t="s">
        <v>22</v>
      </c>
      <c r="B42" s="12">
        <f>B6+B28</f>
        <v>1674842</v>
      </c>
      <c r="C42" s="12">
        <f t="shared" ref="C42:J42" si="14">C6+C28</f>
        <v>958226</v>
      </c>
      <c r="D42" s="12">
        <f t="shared" si="14"/>
        <v>1033351</v>
      </c>
      <c r="E42" s="12">
        <f t="shared" si="14"/>
        <v>1345440</v>
      </c>
      <c r="F42" s="12">
        <f t="shared" si="14"/>
        <v>1837710</v>
      </c>
      <c r="G42" s="12">
        <f t="shared" si="14"/>
        <v>1195378</v>
      </c>
      <c r="H42" s="12">
        <f t="shared" si="14"/>
        <v>1435506</v>
      </c>
      <c r="I42" s="12">
        <f t="shared" si="14"/>
        <v>885504</v>
      </c>
      <c r="J42" s="12">
        <f t="shared" si="14"/>
        <v>977978</v>
      </c>
      <c r="K42" s="12">
        <f>K6+K28</f>
        <v>1406540</v>
      </c>
      <c r="L42" s="12">
        <f>L6+L28</f>
        <v>993207</v>
      </c>
      <c r="M42" s="12">
        <f>M6+M28</f>
        <v>1215438</v>
      </c>
      <c r="N42" s="12">
        <f>SUM(B42:M42)</f>
        <v>14959120</v>
      </c>
    </row>
    <row r="43" spans="1:14" s="2" customFormat="1" ht="15.75" customHeight="1" x14ac:dyDescent="0.25">
      <c r="A43" s="20" t="s">
        <v>23</v>
      </c>
      <c r="B43" s="12">
        <f>B13+B33</f>
        <v>1997453</v>
      </c>
      <c r="C43" s="12">
        <f t="shared" ref="C43:J43" si="15">C13+C33</f>
        <v>1732412</v>
      </c>
      <c r="D43" s="12">
        <f t="shared" si="15"/>
        <v>2108716</v>
      </c>
      <c r="E43" s="12">
        <f t="shared" si="15"/>
        <v>1635140</v>
      </c>
      <c r="F43" s="12">
        <f t="shared" si="15"/>
        <v>1898282</v>
      </c>
      <c r="G43" s="12">
        <f t="shared" si="15"/>
        <v>1592155</v>
      </c>
      <c r="H43" s="12">
        <f t="shared" si="15"/>
        <v>1510062</v>
      </c>
      <c r="I43" s="12">
        <f t="shared" si="15"/>
        <v>1702809</v>
      </c>
      <c r="J43" s="12">
        <f t="shared" si="15"/>
        <v>1914935</v>
      </c>
      <c r="K43" s="12">
        <f>K13+K33</f>
        <v>1673219</v>
      </c>
      <c r="L43" s="12">
        <f>L13+L33</f>
        <v>2618183</v>
      </c>
      <c r="M43" s="12">
        <f>M13+M33</f>
        <v>2029112</v>
      </c>
      <c r="N43" s="12">
        <f>SUM(B43:M43)</f>
        <v>22412478</v>
      </c>
    </row>
    <row r="44" spans="1:14" s="2" customFormat="1" ht="15.75" customHeight="1" x14ac:dyDescent="0.25">
      <c r="A44" s="20" t="s">
        <v>25</v>
      </c>
      <c r="B44" s="23">
        <f>B42-B43</f>
        <v>-322611</v>
      </c>
      <c r="C44" s="23">
        <f t="shared" ref="C44:J44" si="16">C42-C43</f>
        <v>-774186</v>
      </c>
      <c r="D44" s="23">
        <f t="shared" si="16"/>
        <v>-1075365</v>
      </c>
      <c r="E44" s="23">
        <f t="shared" si="16"/>
        <v>-289700</v>
      </c>
      <c r="F44" s="23">
        <f t="shared" si="16"/>
        <v>-60572</v>
      </c>
      <c r="G44" s="23">
        <f t="shared" si="16"/>
        <v>-396777</v>
      </c>
      <c r="H44" s="23">
        <f t="shared" si="16"/>
        <v>-74556</v>
      </c>
      <c r="I44" s="23">
        <f t="shared" si="16"/>
        <v>-817305</v>
      </c>
      <c r="J44" s="23">
        <f t="shared" si="16"/>
        <v>-936957</v>
      </c>
      <c r="K44" s="23">
        <f>K42-K43</f>
        <v>-266679</v>
      </c>
      <c r="L44" s="23">
        <f>L42-L43</f>
        <v>-1624976</v>
      </c>
      <c r="M44" s="23">
        <f>M42-M43</f>
        <v>-813674</v>
      </c>
      <c r="N44" s="12">
        <f>SUM(B44:M44)</f>
        <v>-7453358</v>
      </c>
    </row>
    <row r="45" spans="1:14" s="2" customFormat="1" ht="17.25" customHeight="1" x14ac:dyDescent="0.25">
      <c r="A45" s="20" t="s">
        <v>24</v>
      </c>
      <c r="B45" s="17">
        <f>B44/B43</f>
        <v>-0.16151118449345242</v>
      </c>
      <c r="C45" s="17">
        <f t="shared" ref="C45:J45" si="17">C44/C43</f>
        <v>-0.44688330489514044</v>
      </c>
      <c r="D45" s="17">
        <f t="shared" si="17"/>
        <v>-0.50996198634619361</v>
      </c>
      <c r="E45" s="17">
        <f t="shared" si="17"/>
        <v>-0.17717137370500385</v>
      </c>
      <c r="F45" s="17">
        <f t="shared" si="17"/>
        <v>-3.1908852320150539E-2</v>
      </c>
      <c r="G45" s="17">
        <f t="shared" si="17"/>
        <v>-0.24920752062456231</v>
      </c>
      <c r="H45" s="17">
        <f t="shared" si="17"/>
        <v>-4.9372807209240414E-2</v>
      </c>
      <c r="I45" s="17">
        <f t="shared" si="17"/>
        <v>-0.47997455968344072</v>
      </c>
      <c r="J45" s="17">
        <f t="shared" si="17"/>
        <v>-0.4892891925835603</v>
      </c>
      <c r="K45" s="17">
        <f>K44/K43</f>
        <v>-0.15938081028245554</v>
      </c>
      <c r="L45" s="17">
        <f>L44/L43</f>
        <v>-0.62065027540091733</v>
      </c>
      <c r="M45" s="17">
        <f>M44/M43</f>
        <v>-0.40100004336872486</v>
      </c>
      <c r="N45" s="17">
        <f>N44/N43</f>
        <v>-0.33255394606522315</v>
      </c>
    </row>
    <row r="46" spans="1:14" s="2" customFormat="1" ht="17.25" customHeight="1" x14ac:dyDescent="0.25">
      <c r="A46" s="20" t="s">
        <v>27</v>
      </c>
      <c r="B46" s="12">
        <f t="shared" ref="B46:N46" si="18">B42-(B43-(B17+B20))</f>
        <v>48365</v>
      </c>
      <c r="C46" s="12">
        <f t="shared" si="18"/>
        <v>-417081</v>
      </c>
      <c r="D46" s="12">
        <f t="shared" si="18"/>
        <v>-235597</v>
      </c>
      <c r="E46" s="12">
        <f t="shared" si="18"/>
        <v>376330</v>
      </c>
      <c r="F46" s="12">
        <f t="shared" si="18"/>
        <v>818490</v>
      </c>
      <c r="G46" s="12">
        <f t="shared" si="18"/>
        <v>155996</v>
      </c>
      <c r="H46" s="12">
        <f t="shared" si="18"/>
        <v>259771</v>
      </c>
      <c r="I46" s="12">
        <f t="shared" si="18"/>
        <v>-395577</v>
      </c>
      <c r="J46" s="12">
        <f t="shared" si="18"/>
        <v>-154888</v>
      </c>
      <c r="K46" s="12">
        <f t="shared" si="18"/>
        <v>404923</v>
      </c>
      <c r="L46" s="12">
        <f t="shared" si="18"/>
        <v>-621677</v>
      </c>
      <c r="M46" s="12">
        <f t="shared" si="18"/>
        <v>-207978</v>
      </c>
      <c r="N46" s="12">
        <f t="shared" si="18"/>
        <v>31077</v>
      </c>
    </row>
    <row r="47" spans="1:14" ht="16.5" x14ac:dyDescent="0.25">
      <c r="A47" s="21" t="s">
        <v>24</v>
      </c>
      <c r="B47" s="17">
        <f>B46/B43</f>
        <v>2.421333568299229E-2</v>
      </c>
      <c r="C47" s="17">
        <f t="shared" ref="C47:J47" si="19">C46/C43</f>
        <v>-0.24075162259323996</v>
      </c>
      <c r="D47" s="17">
        <f t="shared" si="19"/>
        <v>-0.11172533427924861</v>
      </c>
      <c r="E47" s="17">
        <f t="shared" si="19"/>
        <v>0.23015154665655541</v>
      </c>
      <c r="F47" s="17">
        <f t="shared" si="19"/>
        <v>0.43117408267054103</v>
      </c>
      <c r="G47" s="17">
        <f t="shared" si="19"/>
        <v>9.7977897880545547E-2</v>
      </c>
      <c r="H47" s="17">
        <f t="shared" si="19"/>
        <v>0.17202671148601845</v>
      </c>
      <c r="I47" s="17">
        <f t="shared" si="19"/>
        <v>-0.23230849731238207</v>
      </c>
      <c r="J47" s="17">
        <f t="shared" si="19"/>
        <v>-8.0884207557958887E-2</v>
      </c>
      <c r="K47" s="17">
        <f>K46/K43</f>
        <v>0.2420023917968897</v>
      </c>
      <c r="L47" s="17">
        <f>L46/L43</f>
        <v>-0.23744596920841668</v>
      </c>
      <c r="M47" s="17">
        <f>M46/M43</f>
        <v>-0.10249705289801647</v>
      </c>
      <c r="N47" s="17">
        <f>N46/N43</f>
        <v>1.386593664475655E-3</v>
      </c>
    </row>
    <row r="48" spans="1:14" ht="12.75" customHeight="1" x14ac:dyDescent="0.2">
      <c r="A48" s="30" t="s">
        <v>54</v>
      </c>
    </row>
    <row r="49" spans="1:14" ht="25.5" customHeight="1" x14ac:dyDescent="0.2">
      <c r="A49" s="33" t="s">
        <v>58</v>
      </c>
      <c r="B49" s="33"/>
      <c r="C49" s="33"/>
      <c r="D49" s="33"/>
      <c r="E49" s="33"/>
      <c r="F49" s="33"/>
      <c r="G49" s="33"/>
      <c r="H49" s="33"/>
      <c r="I49" s="33"/>
      <c r="J49" s="33"/>
      <c r="K49" s="33"/>
      <c r="L49" s="33"/>
      <c r="M49" s="33"/>
      <c r="N49" s="33"/>
    </row>
    <row r="50" spans="1:14" ht="12.75" customHeight="1" x14ac:dyDescent="0.2">
      <c r="A50" s="33" t="s">
        <v>57</v>
      </c>
      <c r="B50" s="33"/>
      <c r="C50" s="33"/>
      <c r="D50" s="33"/>
      <c r="E50" s="33"/>
      <c r="F50" s="33"/>
      <c r="G50" s="33"/>
      <c r="H50" s="33"/>
      <c r="I50" s="33"/>
      <c r="J50" s="33"/>
      <c r="K50" s="33"/>
      <c r="L50" s="33"/>
      <c r="M50" s="33"/>
      <c r="N50" s="33"/>
    </row>
    <row r="51" spans="1:14" ht="12.75" customHeight="1" x14ac:dyDescent="0.2">
      <c r="A51" s="31" t="s">
        <v>55</v>
      </c>
    </row>
    <row r="52" spans="1:14" ht="12.75" customHeight="1" x14ac:dyDescent="0.2">
      <c r="A52" s="31" t="s">
        <v>56</v>
      </c>
    </row>
  </sheetData>
  <mergeCells count="3">
    <mergeCell ref="B2:N2"/>
    <mergeCell ref="A49:N49"/>
    <mergeCell ref="A50:N50"/>
  </mergeCells>
  <phoneticPr fontId="0" type="noConversion"/>
  <printOptions horizontalCentered="1" verticalCentered="1"/>
  <pageMargins left="0.19685039370078741" right="0.19685039370078741" top="0.35433070866141736" bottom="0.11811023622047245" header="0.19685039370078741" footer="0.51181102362204722"/>
  <pageSetup paperSize="9" scale="65" orientation="landscape" horizontalDpi="4294967292" r:id="rId1"/>
  <headerFooter alignWithMargins="0">
    <oddHeader xml:space="preserve">&amp;R&amp;D     &amp;T
IT Directorate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totals </vt:lpstr>
      <vt:lpstr>'totals '!Print_Titles</vt:lpstr>
    </vt:vector>
  </TitlesOfParts>
  <Company>Ministry of Finance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hudaz</dc:creator>
  <cp:lastModifiedBy>Huda Zarif Sinno</cp:lastModifiedBy>
  <cp:lastPrinted>2008-04-07T10:50:23Z</cp:lastPrinted>
  <dcterms:created xsi:type="dcterms:W3CDTF">2003-04-14T10:54:49Z</dcterms:created>
  <dcterms:modified xsi:type="dcterms:W3CDTF">2017-02-20T10:01:37Z</dcterms:modified>
</cp:coreProperties>
</file>